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idential" sheetId="1" r:id="rId4"/>
    <sheet state="visible" name="Commercial" sheetId="2" r:id="rId5"/>
  </sheets>
  <definedNames/>
  <calcPr/>
  <extLst>
    <ext uri="GoogleSheetsCustomDataVersion1">
      <go:sheetsCustomData xmlns:go="http://customooxmlschemas.google.com/" r:id="rId6" roundtripDataSignature="AMtx7mgzl0+AiLIbru/aN1rXTEPK8ufRIw=="/>
    </ext>
  </extLst>
</workbook>
</file>

<file path=xl/sharedStrings.xml><?xml version="1.0" encoding="utf-8"?>
<sst xmlns="http://schemas.openxmlformats.org/spreadsheetml/2006/main" count="37" uniqueCount="23">
  <si>
    <t>Bill You Are Replacing</t>
  </si>
  <si>
    <t xml:space="preserve">Inflation Rate </t>
  </si>
  <si>
    <t>*Payback is identified by the last year the cash flow column is negative</t>
  </si>
  <si>
    <t>System Price</t>
  </si>
  <si>
    <t>Tax Credit</t>
  </si>
  <si>
    <t>Net Investment</t>
  </si>
  <si>
    <t>With Inflation</t>
  </si>
  <si>
    <t>Without Inflation</t>
  </si>
  <si>
    <t xml:space="preserve">Years </t>
  </si>
  <si>
    <t>Utility Savings</t>
  </si>
  <si>
    <t>Cash Flow</t>
  </si>
  <si>
    <t>ROI</t>
  </si>
  <si>
    <t xml:space="preserve">TOTAL </t>
  </si>
  <si>
    <t xml:space="preserve">30 years </t>
  </si>
  <si>
    <t>Your Avg Bill</t>
  </si>
  <si>
    <t xml:space="preserve">System Offset </t>
  </si>
  <si>
    <t>Your Tax Rate</t>
  </si>
  <si>
    <t>Estimated Write off value</t>
  </si>
  <si>
    <t>Utility Fee</t>
  </si>
  <si>
    <t>REAP Grant</t>
  </si>
  <si>
    <t>System Value</t>
  </si>
  <si>
    <t>Payback</t>
  </si>
  <si>
    <t xml:space="preserve">Annual Costs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</si>
</sst>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8">
    <font>
      <sz val="10.0"/>
      <color rgb="FF000000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  <scheme val="minor"/>
    </font>
    <font>
      <b/>
      <color theme="1"/>
      <name val="Arial"/>
    </font>
    <font>
      <b/>
      <sz val="14.0"/>
      <color theme="1"/>
      <name val="Arial"/>
      <scheme val="minor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2" fontId="1" numFmtId="164" xfId="0" applyAlignment="1" applyFill="1" applyFont="1" applyNumberFormat="1">
      <alignment horizontal="center" readingOrder="0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0" fillId="0" fontId="3" numFmtId="10" xfId="0" applyFont="1" applyNumberFormat="1"/>
    <xf borderId="0" fillId="2" fontId="1" numFmtId="10" xfId="0" applyAlignment="1" applyFont="1" applyNumberFormat="1">
      <alignment horizontal="center" readingOrder="0"/>
    </xf>
    <xf borderId="0" fillId="0" fontId="4" numFmtId="0" xfId="0" applyAlignment="1" applyFont="1">
      <alignment readingOrder="0" shrinkToFit="0" wrapText="0"/>
    </xf>
    <xf borderId="0" fillId="2" fontId="1" numFmtId="165" xfId="0" applyAlignment="1" applyFont="1" applyNumberFormat="1">
      <alignment horizontal="center" readingOrder="0"/>
    </xf>
    <xf borderId="0" fillId="0" fontId="5" numFmtId="0" xfId="0" applyFont="1"/>
    <xf borderId="0" fillId="0" fontId="5" numFmtId="0" xfId="0" applyAlignment="1" applyFont="1">
      <alignment horizontal="center"/>
    </xf>
    <xf borderId="0" fillId="2" fontId="1" numFmtId="10" xfId="0" applyAlignment="1" applyFont="1" applyNumberFormat="1">
      <alignment horizontal="center"/>
    </xf>
    <xf borderId="0" fillId="3" fontId="1" numFmtId="0" xfId="0" applyFill="1" applyFont="1"/>
    <xf borderId="0" fillId="4" fontId="1" numFmtId="164" xfId="0" applyAlignment="1" applyFill="1" applyFont="1" applyNumberFormat="1">
      <alignment horizontal="center"/>
    </xf>
    <xf borderId="0" fillId="0" fontId="1" numFmtId="10" xfId="0" applyAlignment="1" applyFont="1" applyNumberFormat="1">
      <alignment horizontal="center"/>
    </xf>
    <xf borderId="0" fillId="5" fontId="1" numFmtId="0" xfId="0" applyAlignment="1" applyFill="1" applyFont="1">
      <alignment horizontal="center"/>
    </xf>
    <xf borderId="0" fillId="6" fontId="1" numFmtId="0" xfId="0" applyAlignment="1" applyFill="1" applyFont="1">
      <alignment horizontal="center"/>
    </xf>
    <xf borderId="0" fillId="7" fontId="5" numFmtId="0" xfId="0" applyAlignment="1" applyFill="1" applyFont="1">
      <alignment horizontal="center" vertical="bottom"/>
    </xf>
    <xf borderId="0" fillId="7" fontId="3" numFmtId="0" xfId="0" applyAlignment="1" applyFont="1">
      <alignment horizontal="center" vertical="bottom"/>
    </xf>
    <xf borderId="0" fillId="7" fontId="3" numFmtId="0" xfId="0" applyAlignment="1" applyFont="1">
      <alignment horizontal="center" readingOrder="0" vertical="bottom"/>
    </xf>
    <xf borderId="0" fillId="0" fontId="5" numFmtId="0" xfId="0" applyAlignment="1" applyFont="1">
      <alignment horizontal="center" vertical="bottom"/>
    </xf>
    <xf borderId="0" fillId="0" fontId="5" numFmtId="164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center" vertical="bottom"/>
    </xf>
    <xf borderId="0" fillId="0" fontId="5" numFmtId="164" xfId="0" applyAlignment="1" applyFont="1" applyNumberFormat="1">
      <alignment vertical="bottom"/>
    </xf>
    <xf borderId="0" fillId="0" fontId="3" numFmtId="10" xfId="0" applyAlignment="1" applyFont="1" applyNumberFormat="1">
      <alignment horizontal="center" vertical="bottom"/>
    </xf>
    <xf borderId="0" fillId="0" fontId="3" numFmtId="10" xfId="0" applyAlignment="1" applyFont="1" applyNumberFormat="1">
      <alignment horizontal="center"/>
    </xf>
    <xf borderId="0" fillId="8" fontId="3" numFmtId="164" xfId="0" applyAlignment="1" applyFill="1" applyFont="1" applyNumberFormat="1">
      <alignment horizontal="center" vertical="bottom"/>
    </xf>
    <xf borderId="0" fillId="8" fontId="5" numFmtId="164" xfId="0" applyAlignment="1" applyFont="1" applyNumberFormat="1">
      <alignment vertical="bottom"/>
    </xf>
    <xf borderId="0" fillId="8" fontId="3" numFmtId="10" xfId="0" applyAlignment="1" applyFont="1" applyNumberFormat="1">
      <alignment horizontal="center" vertical="bottom"/>
    </xf>
    <xf borderId="0" fillId="8" fontId="3" numFmtId="10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5" fontId="1" numFmtId="0" xfId="0" applyAlignment="1" applyFont="1">
      <alignment vertical="bottom"/>
    </xf>
    <xf borderId="0" fillId="5" fontId="1" numFmtId="164" xfId="0" applyAlignment="1" applyFont="1" applyNumberFormat="1">
      <alignment horizontal="center"/>
    </xf>
    <xf borderId="0" fillId="5" fontId="1" numFmtId="164" xfId="0" applyAlignment="1" applyFont="1" applyNumberFormat="1">
      <alignment horizontal="center" vertical="bottom"/>
    </xf>
    <xf borderId="0" fillId="5" fontId="1" numFmtId="10" xfId="0" applyAlignment="1" applyFont="1" applyNumberFormat="1">
      <alignment horizontal="center"/>
    </xf>
    <xf borderId="0" fillId="6" fontId="1" numFmtId="164" xfId="0" applyAlignment="1" applyFont="1" applyNumberFormat="1">
      <alignment vertical="bottom"/>
    </xf>
    <xf borderId="0" fillId="6" fontId="2" numFmtId="0" xfId="0" applyFont="1"/>
    <xf borderId="0" fillId="6" fontId="1" numFmtId="10" xfId="0" applyAlignment="1" applyFont="1" applyNumberFormat="1">
      <alignment horizontal="right" vertical="bottom"/>
    </xf>
    <xf borderId="0" fillId="8" fontId="6" numFmtId="0" xfId="0" applyAlignment="1" applyFont="1">
      <alignment horizontal="center" readingOrder="0"/>
    </xf>
    <xf borderId="0" fillId="8" fontId="6" numFmtId="1" xfId="0" applyFont="1" applyNumberFormat="1"/>
    <xf borderId="0" fillId="8" fontId="7" numFmtId="0" xfId="0" applyFont="1"/>
    <xf borderId="0" fillId="2" fontId="1" numFmtId="164" xfId="0" applyAlignment="1" applyFont="1" applyNumberFormat="1">
      <alignment horizontal="center"/>
    </xf>
    <xf borderId="0" fillId="2" fontId="3" numFmtId="10" xfId="0" applyFont="1" applyNumberFormat="1"/>
    <xf borderId="0" fillId="0" fontId="3" numFmtId="165" xfId="0" applyFont="1" applyNumberFormat="1"/>
    <xf borderId="0" fillId="0" fontId="2" numFmtId="0" xfId="0" applyAlignment="1" applyFont="1">
      <alignment shrinkToFit="0" wrapText="1"/>
    </xf>
    <xf borderId="0" fillId="2" fontId="1" numFmtId="165" xfId="0" applyAlignment="1" applyFont="1" applyNumberFormat="1">
      <alignment horizontal="center"/>
    </xf>
    <xf borderId="0" fillId="0" fontId="1" numFmtId="0" xfId="0" applyAlignment="1" applyFont="1">
      <alignment shrinkToFit="0" wrapText="1"/>
    </xf>
    <xf borderId="0" fillId="0" fontId="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63"/>
    <col customWidth="1" min="2" max="2" width="12.75"/>
    <col customWidth="1" min="3" max="3" width="16.25"/>
    <col customWidth="1" min="4" max="4" width="14.38"/>
    <col customWidth="1" min="5" max="5" width="16.38"/>
    <col customWidth="1" min="6" max="6" width="6.88"/>
    <col customWidth="1" min="7" max="7" width="16.38"/>
    <col customWidth="1" min="8" max="8" width="12.75"/>
    <col customWidth="1" min="9" max="9" width="17.25"/>
    <col customWidth="1" min="10" max="26" width="14.38"/>
  </cols>
  <sheetData>
    <row r="1" ht="15.75" customHeight="1">
      <c r="A1" s="1" t="s">
        <v>0</v>
      </c>
    </row>
    <row r="2" ht="15.75" customHeight="1">
      <c r="A2" s="2">
        <v>120.0</v>
      </c>
      <c r="B2" s="3"/>
    </row>
    <row r="3" ht="6.75" customHeight="1"/>
    <row r="4" ht="15.75" customHeight="1">
      <c r="A4" s="4" t="s">
        <v>1</v>
      </c>
      <c r="D4" s="5"/>
      <c r="F4" s="6"/>
    </row>
    <row r="5" ht="15.75" customHeight="1">
      <c r="A5" s="7">
        <v>0.035</v>
      </c>
      <c r="C5" s="8" t="s">
        <v>2</v>
      </c>
      <c r="D5" s="5"/>
      <c r="E5" s="5"/>
      <c r="F5" s="5"/>
    </row>
    <row r="6" ht="6.75" customHeight="1">
      <c r="A6" s="4"/>
    </row>
    <row r="7" ht="15.75" customHeight="1">
      <c r="A7" s="4" t="s">
        <v>3</v>
      </c>
    </row>
    <row r="8" ht="15.75" customHeight="1">
      <c r="A8" s="9">
        <v>25600.0</v>
      </c>
      <c r="B8" s="4"/>
      <c r="C8" s="10"/>
      <c r="D8" s="10"/>
      <c r="E8" s="10"/>
      <c r="F8" s="10"/>
      <c r="G8" s="10"/>
      <c r="H8" s="10"/>
      <c r="I8" s="10"/>
    </row>
    <row r="9" ht="4.5" customHeight="1">
      <c r="B9" s="4"/>
      <c r="C9" s="10"/>
      <c r="D9" s="10"/>
      <c r="E9" s="10"/>
      <c r="F9" s="10"/>
      <c r="G9" s="10"/>
      <c r="H9" s="10"/>
      <c r="I9" s="10"/>
    </row>
    <row r="10" ht="15.75" customHeight="1">
      <c r="A10" s="4" t="s">
        <v>4</v>
      </c>
      <c r="B10" s="4"/>
      <c r="C10" s="11"/>
      <c r="D10" s="11"/>
      <c r="E10" s="11"/>
      <c r="F10" s="11"/>
      <c r="G10" s="11"/>
      <c r="H10" s="11"/>
      <c r="I10" s="11"/>
    </row>
    <row r="11" ht="15.75" customHeight="1">
      <c r="A11" s="12">
        <v>0.26</v>
      </c>
    </row>
    <row r="12" ht="6.0" customHeight="1"/>
    <row r="13" ht="15.75" customHeight="1">
      <c r="A13" s="13" t="s">
        <v>5</v>
      </c>
    </row>
    <row r="14" ht="15.75" customHeight="1">
      <c r="A14" s="14">
        <f>A8-(A8*A11)</f>
        <v>18944</v>
      </c>
      <c r="B14" s="15"/>
      <c r="C14" s="10"/>
      <c r="D14" s="10"/>
      <c r="E14" s="10"/>
      <c r="F14" s="10"/>
      <c r="G14" s="10"/>
      <c r="H14" s="10"/>
      <c r="I14" s="10"/>
    </row>
    <row r="15" ht="15.75" customHeight="1">
      <c r="A15" s="10"/>
      <c r="B15" s="10"/>
      <c r="C15" s="16" t="s">
        <v>6</v>
      </c>
      <c r="F15" s="10"/>
      <c r="G15" s="17" t="s">
        <v>7</v>
      </c>
    </row>
    <row r="16" ht="15.75" customHeight="1">
      <c r="A16" s="18" t="s">
        <v>8</v>
      </c>
      <c r="B16" s="18"/>
      <c r="C16" s="19" t="s">
        <v>9</v>
      </c>
      <c r="D16" s="20" t="s">
        <v>10</v>
      </c>
      <c r="E16" s="19" t="s">
        <v>11</v>
      </c>
      <c r="F16" s="18"/>
      <c r="G16" s="19" t="s">
        <v>9</v>
      </c>
      <c r="H16" s="20" t="s">
        <v>10</v>
      </c>
      <c r="I16" s="19" t="s">
        <v>11</v>
      </c>
    </row>
    <row r="17" ht="15.75" customHeight="1">
      <c r="A17" s="21">
        <v>1.0</v>
      </c>
      <c r="B17" s="22"/>
      <c r="C17" s="23">
        <f>$A$2*12</f>
        <v>1440</v>
      </c>
      <c r="D17" s="24">
        <f t="shared" ref="D17:D46" si="1">C17*A17-$A$14</f>
        <v>-17504</v>
      </c>
      <c r="E17" s="25">
        <f t="shared" ref="E17:E46" si="2">C17/$A$14</f>
        <v>0.07601351351</v>
      </c>
      <c r="F17" s="22"/>
      <c r="G17" s="23">
        <f>$A$2*12</f>
        <v>1440</v>
      </c>
      <c r="H17" s="24">
        <f t="shared" ref="H17:H46" si="3">G17*A17-$A$14</f>
        <v>-17504</v>
      </c>
      <c r="I17" s="26">
        <f t="shared" ref="I17:I46" si="4">G17/$A$14</f>
        <v>0.07601351351</v>
      </c>
    </row>
    <row r="18" ht="15.75" customHeight="1">
      <c r="A18" s="21">
        <v>2.0</v>
      </c>
      <c r="B18" s="22"/>
      <c r="C18" s="23">
        <f t="shared" ref="C18:C46" si="5">C17*(1+$A$5)</f>
        <v>1490.4</v>
      </c>
      <c r="D18" s="24">
        <f t="shared" si="1"/>
        <v>-15963.2</v>
      </c>
      <c r="E18" s="25">
        <f t="shared" si="2"/>
        <v>0.07867398649</v>
      </c>
      <c r="F18" s="22"/>
      <c r="G18" s="23">
        <f t="shared" ref="G18:G46" si="6">G17</f>
        <v>1440</v>
      </c>
      <c r="H18" s="24">
        <f t="shared" si="3"/>
        <v>-16064</v>
      </c>
      <c r="I18" s="26">
        <f t="shared" si="4"/>
        <v>0.07601351351</v>
      </c>
    </row>
    <row r="19" ht="15.75" customHeight="1">
      <c r="A19" s="21">
        <v>3.0</v>
      </c>
      <c r="B19" s="22"/>
      <c r="C19" s="23">
        <f t="shared" si="5"/>
        <v>1542.564</v>
      </c>
      <c r="D19" s="24">
        <f t="shared" si="1"/>
        <v>-14316.308</v>
      </c>
      <c r="E19" s="25">
        <f t="shared" si="2"/>
        <v>0.08142757601</v>
      </c>
      <c r="F19" s="22"/>
      <c r="G19" s="23">
        <f t="shared" si="6"/>
        <v>1440</v>
      </c>
      <c r="H19" s="24">
        <f t="shared" si="3"/>
        <v>-14624</v>
      </c>
      <c r="I19" s="26">
        <f t="shared" si="4"/>
        <v>0.07601351351</v>
      </c>
    </row>
    <row r="20" ht="15.75" customHeight="1">
      <c r="A20" s="21">
        <v>4.0</v>
      </c>
      <c r="B20" s="22"/>
      <c r="C20" s="23">
        <f t="shared" si="5"/>
        <v>1596.55374</v>
      </c>
      <c r="D20" s="24">
        <f t="shared" si="1"/>
        <v>-12557.78504</v>
      </c>
      <c r="E20" s="25">
        <f t="shared" si="2"/>
        <v>0.08427754117</v>
      </c>
      <c r="F20" s="22"/>
      <c r="G20" s="23">
        <f t="shared" si="6"/>
        <v>1440</v>
      </c>
      <c r="H20" s="24">
        <f t="shared" si="3"/>
        <v>-13184</v>
      </c>
      <c r="I20" s="26">
        <f t="shared" si="4"/>
        <v>0.07601351351</v>
      </c>
    </row>
    <row r="21" ht="15.75" customHeight="1">
      <c r="A21" s="21">
        <v>5.0</v>
      </c>
      <c r="B21" s="22"/>
      <c r="C21" s="23">
        <f t="shared" si="5"/>
        <v>1652.433121</v>
      </c>
      <c r="D21" s="24">
        <f t="shared" si="1"/>
        <v>-10681.8344</v>
      </c>
      <c r="E21" s="25">
        <f t="shared" si="2"/>
        <v>0.08722725512</v>
      </c>
      <c r="F21" s="22"/>
      <c r="G21" s="23">
        <f t="shared" si="6"/>
        <v>1440</v>
      </c>
      <c r="H21" s="24">
        <f t="shared" si="3"/>
        <v>-11744</v>
      </c>
      <c r="I21" s="26">
        <f t="shared" si="4"/>
        <v>0.07601351351</v>
      </c>
    </row>
    <row r="22" ht="15.75" customHeight="1">
      <c r="A22" s="21">
        <v>6.0</v>
      </c>
      <c r="B22" s="22"/>
      <c r="C22" s="23">
        <f t="shared" si="5"/>
        <v>1710.26828</v>
      </c>
      <c r="D22" s="24">
        <f t="shared" si="1"/>
        <v>-8682.390319</v>
      </c>
      <c r="E22" s="25">
        <f t="shared" si="2"/>
        <v>0.09028020904</v>
      </c>
      <c r="F22" s="22"/>
      <c r="G22" s="23">
        <f t="shared" si="6"/>
        <v>1440</v>
      </c>
      <c r="H22" s="24">
        <f t="shared" si="3"/>
        <v>-10304</v>
      </c>
      <c r="I22" s="26">
        <f t="shared" si="4"/>
        <v>0.07601351351</v>
      </c>
    </row>
    <row r="23" ht="15.75" customHeight="1">
      <c r="A23" s="21">
        <v>7.0</v>
      </c>
      <c r="B23" s="22"/>
      <c r="C23" s="23">
        <f t="shared" si="5"/>
        <v>1770.12767</v>
      </c>
      <c r="D23" s="24">
        <f t="shared" si="1"/>
        <v>-6553.10631</v>
      </c>
      <c r="E23" s="25">
        <f t="shared" si="2"/>
        <v>0.09344001636</v>
      </c>
      <c r="F23" s="22"/>
      <c r="G23" s="23">
        <f t="shared" si="6"/>
        <v>1440</v>
      </c>
      <c r="H23" s="24">
        <f t="shared" si="3"/>
        <v>-8864</v>
      </c>
      <c r="I23" s="26">
        <f t="shared" si="4"/>
        <v>0.07601351351</v>
      </c>
    </row>
    <row r="24" ht="15.75" customHeight="1">
      <c r="A24" s="21">
        <v>8.0</v>
      </c>
      <c r="B24" s="22"/>
      <c r="C24" s="23">
        <f t="shared" si="5"/>
        <v>1832.082138</v>
      </c>
      <c r="D24" s="24">
        <f t="shared" si="1"/>
        <v>-4287.342893</v>
      </c>
      <c r="E24" s="25">
        <f t="shared" si="2"/>
        <v>0.09671041693</v>
      </c>
      <c r="F24" s="22"/>
      <c r="G24" s="23">
        <f t="shared" si="6"/>
        <v>1440</v>
      </c>
      <c r="H24" s="24">
        <f t="shared" si="3"/>
        <v>-7424</v>
      </c>
      <c r="I24" s="26">
        <f t="shared" si="4"/>
        <v>0.07601351351</v>
      </c>
    </row>
    <row r="25" ht="15.75" customHeight="1">
      <c r="A25" s="21">
        <v>9.0</v>
      </c>
      <c r="B25" s="22"/>
      <c r="C25" s="23">
        <f t="shared" si="5"/>
        <v>1896.205013</v>
      </c>
      <c r="D25" s="24">
        <f t="shared" si="1"/>
        <v>-1878.154881</v>
      </c>
      <c r="E25" s="25">
        <f t="shared" si="2"/>
        <v>0.1000952815</v>
      </c>
      <c r="F25" s="22"/>
      <c r="G25" s="23">
        <f t="shared" si="6"/>
        <v>1440</v>
      </c>
      <c r="H25" s="24">
        <f t="shared" si="3"/>
        <v>-5984</v>
      </c>
      <c r="I25" s="26">
        <f t="shared" si="4"/>
        <v>0.07601351351</v>
      </c>
    </row>
    <row r="26" ht="15.75" customHeight="1">
      <c r="A26" s="21">
        <v>10.0</v>
      </c>
      <c r="B26" s="22"/>
      <c r="C26" s="27">
        <f t="shared" si="5"/>
        <v>1962.572189</v>
      </c>
      <c r="D26" s="28">
        <f t="shared" si="1"/>
        <v>681.7218869</v>
      </c>
      <c r="E26" s="29">
        <f t="shared" si="2"/>
        <v>0.1035986164</v>
      </c>
      <c r="F26" s="22"/>
      <c r="G26" s="23">
        <f t="shared" si="6"/>
        <v>1440</v>
      </c>
      <c r="H26" s="24">
        <f t="shared" si="3"/>
        <v>-4544</v>
      </c>
      <c r="I26" s="26">
        <f t="shared" si="4"/>
        <v>0.07601351351</v>
      </c>
    </row>
    <row r="27" ht="15.75" customHeight="1">
      <c r="A27" s="21">
        <v>11.0</v>
      </c>
      <c r="B27" s="22"/>
      <c r="C27" s="27">
        <f t="shared" si="5"/>
        <v>2031.262215</v>
      </c>
      <c r="D27" s="28">
        <f t="shared" si="1"/>
        <v>3399.884368</v>
      </c>
      <c r="E27" s="29">
        <f t="shared" si="2"/>
        <v>0.107224568</v>
      </c>
      <c r="F27" s="22"/>
      <c r="G27" s="23">
        <f t="shared" si="6"/>
        <v>1440</v>
      </c>
      <c r="H27" s="24">
        <f t="shared" si="3"/>
        <v>-3104</v>
      </c>
      <c r="I27" s="26">
        <f t="shared" si="4"/>
        <v>0.07601351351</v>
      </c>
    </row>
    <row r="28" ht="15.75" customHeight="1">
      <c r="A28" s="21">
        <v>12.0</v>
      </c>
      <c r="B28" s="22"/>
      <c r="C28" s="23">
        <f t="shared" si="5"/>
        <v>2102.356393</v>
      </c>
      <c r="D28" s="24">
        <f t="shared" si="1"/>
        <v>6284.276714</v>
      </c>
      <c r="E28" s="25">
        <f t="shared" si="2"/>
        <v>0.1109774278</v>
      </c>
      <c r="F28" s="22"/>
      <c r="G28" s="23">
        <f t="shared" si="6"/>
        <v>1440</v>
      </c>
      <c r="H28" s="24">
        <f t="shared" si="3"/>
        <v>-1664</v>
      </c>
      <c r="I28" s="26">
        <f t="shared" si="4"/>
        <v>0.07601351351</v>
      </c>
    </row>
    <row r="29" ht="15.75" customHeight="1">
      <c r="A29" s="21">
        <v>13.0</v>
      </c>
      <c r="B29" s="22"/>
      <c r="C29" s="23">
        <f t="shared" si="5"/>
        <v>2175.938867</v>
      </c>
      <c r="D29" s="24">
        <f t="shared" si="1"/>
        <v>9343.205266</v>
      </c>
      <c r="E29" s="25">
        <f t="shared" si="2"/>
        <v>0.1148616378</v>
      </c>
      <c r="F29" s="22"/>
      <c r="G29" s="23">
        <f t="shared" si="6"/>
        <v>1440</v>
      </c>
      <c r="H29" s="24">
        <f t="shared" si="3"/>
        <v>-224</v>
      </c>
      <c r="I29" s="26">
        <f t="shared" si="4"/>
        <v>0.07601351351</v>
      </c>
    </row>
    <row r="30" ht="15.75" customHeight="1">
      <c r="A30" s="21">
        <v>14.0</v>
      </c>
      <c r="B30" s="22"/>
      <c r="C30" s="23">
        <f t="shared" si="5"/>
        <v>2252.096727</v>
      </c>
      <c r="D30" s="24">
        <f t="shared" si="1"/>
        <v>12585.35418</v>
      </c>
      <c r="E30" s="25">
        <f t="shared" si="2"/>
        <v>0.1188817951</v>
      </c>
      <c r="F30" s="22"/>
      <c r="G30" s="27">
        <f t="shared" si="6"/>
        <v>1440</v>
      </c>
      <c r="H30" s="28">
        <f t="shared" si="3"/>
        <v>1216</v>
      </c>
      <c r="I30" s="30">
        <f t="shared" si="4"/>
        <v>0.07601351351</v>
      </c>
    </row>
    <row r="31" ht="15.75" customHeight="1">
      <c r="A31" s="21">
        <v>15.0</v>
      </c>
      <c r="B31" s="22"/>
      <c r="C31" s="23">
        <f t="shared" si="5"/>
        <v>2330.920112</v>
      </c>
      <c r="D31" s="24">
        <f t="shared" si="1"/>
        <v>16019.80169</v>
      </c>
      <c r="E31" s="25">
        <f t="shared" si="2"/>
        <v>0.123042658</v>
      </c>
      <c r="F31" s="22"/>
      <c r="G31" s="27">
        <f t="shared" si="6"/>
        <v>1440</v>
      </c>
      <c r="H31" s="28">
        <f t="shared" si="3"/>
        <v>2656</v>
      </c>
      <c r="I31" s="30">
        <f t="shared" si="4"/>
        <v>0.07601351351</v>
      </c>
    </row>
    <row r="32" ht="15.75" customHeight="1">
      <c r="A32" s="21">
        <v>16.0</v>
      </c>
      <c r="B32" s="22"/>
      <c r="C32" s="23">
        <f t="shared" si="5"/>
        <v>2412.502316</v>
      </c>
      <c r="D32" s="24">
        <f t="shared" si="1"/>
        <v>19656.03706</v>
      </c>
      <c r="E32" s="25">
        <f t="shared" si="2"/>
        <v>0.127349151</v>
      </c>
      <c r="F32" s="22"/>
      <c r="G32" s="23">
        <f t="shared" si="6"/>
        <v>1440</v>
      </c>
      <c r="H32" s="24">
        <f t="shared" si="3"/>
        <v>4096</v>
      </c>
      <c r="I32" s="26">
        <f t="shared" si="4"/>
        <v>0.07601351351</v>
      </c>
    </row>
    <row r="33" ht="15.75" customHeight="1">
      <c r="A33" s="21">
        <v>17.0</v>
      </c>
      <c r="B33" s="22"/>
      <c r="C33" s="23">
        <f t="shared" si="5"/>
        <v>2496.939897</v>
      </c>
      <c r="D33" s="24">
        <f t="shared" si="1"/>
        <v>23503.97826</v>
      </c>
      <c r="E33" s="25">
        <f t="shared" si="2"/>
        <v>0.1318063713</v>
      </c>
      <c r="F33" s="22"/>
      <c r="G33" s="23">
        <f t="shared" si="6"/>
        <v>1440</v>
      </c>
      <c r="H33" s="24">
        <f t="shared" si="3"/>
        <v>5536</v>
      </c>
      <c r="I33" s="26">
        <f t="shared" si="4"/>
        <v>0.07601351351</v>
      </c>
    </row>
    <row r="34" ht="15.75" customHeight="1">
      <c r="A34" s="21">
        <v>18.0</v>
      </c>
      <c r="B34" s="22"/>
      <c r="C34" s="23">
        <f t="shared" si="5"/>
        <v>2584.332794</v>
      </c>
      <c r="D34" s="24">
        <f t="shared" si="1"/>
        <v>27573.99029</v>
      </c>
      <c r="E34" s="25">
        <f t="shared" si="2"/>
        <v>0.1364195943</v>
      </c>
      <c r="F34" s="22"/>
      <c r="G34" s="23">
        <f t="shared" si="6"/>
        <v>1440</v>
      </c>
      <c r="H34" s="24">
        <f t="shared" si="3"/>
        <v>6976</v>
      </c>
      <c r="I34" s="26">
        <f t="shared" si="4"/>
        <v>0.07601351351</v>
      </c>
    </row>
    <row r="35" ht="15.75" customHeight="1">
      <c r="A35" s="21">
        <v>19.0</v>
      </c>
      <c r="B35" s="22"/>
      <c r="C35" s="23">
        <f t="shared" si="5"/>
        <v>2674.784442</v>
      </c>
      <c r="D35" s="24">
        <f t="shared" si="1"/>
        <v>31876.90439</v>
      </c>
      <c r="E35" s="25">
        <f t="shared" si="2"/>
        <v>0.1411942801</v>
      </c>
      <c r="F35" s="22"/>
      <c r="G35" s="23">
        <f t="shared" si="6"/>
        <v>1440</v>
      </c>
      <c r="H35" s="24">
        <f t="shared" si="3"/>
        <v>8416</v>
      </c>
      <c r="I35" s="26">
        <f t="shared" si="4"/>
        <v>0.07601351351</v>
      </c>
    </row>
    <row r="36" ht="15.75" customHeight="1">
      <c r="A36" s="21">
        <v>20.0</v>
      </c>
      <c r="B36" s="22"/>
      <c r="C36" s="23">
        <f t="shared" si="5"/>
        <v>2768.401897</v>
      </c>
      <c r="D36" s="24">
        <f t="shared" si="1"/>
        <v>36424.03794</v>
      </c>
      <c r="E36" s="25">
        <f t="shared" si="2"/>
        <v>0.1461360799</v>
      </c>
      <c r="F36" s="22"/>
      <c r="G36" s="23">
        <f t="shared" si="6"/>
        <v>1440</v>
      </c>
      <c r="H36" s="24">
        <f t="shared" si="3"/>
        <v>9856</v>
      </c>
      <c r="I36" s="26">
        <f t="shared" si="4"/>
        <v>0.07601351351</v>
      </c>
    </row>
    <row r="37" ht="15.75" customHeight="1">
      <c r="A37" s="21">
        <v>21.0</v>
      </c>
      <c r="B37" s="22"/>
      <c r="C37" s="23">
        <f t="shared" si="5"/>
        <v>2865.295963</v>
      </c>
      <c r="D37" s="24">
        <f t="shared" si="1"/>
        <v>41227.21523</v>
      </c>
      <c r="E37" s="25">
        <f t="shared" si="2"/>
        <v>0.1512508427</v>
      </c>
      <c r="F37" s="22"/>
      <c r="G37" s="23">
        <f t="shared" si="6"/>
        <v>1440</v>
      </c>
      <c r="H37" s="24">
        <f t="shared" si="3"/>
        <v>11296</v>
      </c>
      <c r="I37" s="26">
        <f t="shared" si="4"/>
        <v>0.07601351351</v>
      </c>
    </row>
    <row r="38" ht="15.75" customHeight="1">
      <c r="A38" s="21">
        <v>22.0</v>
      </c>
      <c r="B38" s="22"/>
      <c r="C38" s="23">
        <f t="shared" si="5"/>
        <v>2965.581322</v>
      </c>
      <c r="D38" s="24">
        <f t="shared" si="1"/>
        <v>46298.78909</v>
      </c>
      <c r="E38" s="25">
        <f t="shared" si="2"/>
        <v>0.1565446222</v>
      </c>
      <c r="F38" s="22"/>
      <c r="G38" s="23">
        <f t="shared" si="6"/>
        <v>1440</v>
      </c>
      <c r="H38" s="24">
        <f t="shared" si="3"/>
        <v>12736</v>
      </c>
      <c r="I38" s="26">
        <f t="shared" si="4"/>
        <v>0.07601351351</v>
      </c>
    </row>
    <row r="39" ht="15.75" customHeight="1">
      <c r="A39" s="21">
        <v>23.0</v>
      </c>
      <c r="B39" s="22"/>
      <c r="C39" s="23">
        <f t="shared" si="5"/>
        <v>3069.376668</v>
      </c>
      <c r="D39" s="24">
        <f t="shared" si="1"/>
        <v>51651.66337</v>
      </c>
      <c r="E39" s="25">
        <f t="shared" si="2"/>
        <v>0.1620236839</v>
      </c>
      <c r="F39" s="22"/>
      <c r="G39" s="23">
        <f t="shared" si="6"/>
        <v>1440</v>
      </c>
      <c r="H39" s="24">
        <f t="shared" si="3"/>
        <v>14176</v>
      </c>
      <c r="I39" s="26">
        <f t="shared" si="4"/>
        <v>0.07601351351</v>
      </c>
    </row>
    <row r="40" ht="15.75" customHeight="1">
      <c r="A40" s="21">
        <v>24.0</v>
      </c>
      <c r="B40" s="22"/>
      <c r="C40" s="23">
        <f t="shared" si="5"/>
        <v>3176.804852</v>
      </c>
      <c r="D40" s="24">
        <f t="shared" si="1"/>
        <v>57299.31644</v>
      </c>
      <c r="E40" s="25">
        <f t="shared" si="2"/>
        <v>0.1676945129</v>
      </c>
      <c r="F40" s="22"/>
      <c r="G40" s="23">
        <f t="shared" si="6"/>
        <v>1440</v>
      </c>
      <c r="H40" s="24">
        <f t="shared" si="3"/>
        <v>15616</v>
      </c>
      <c r="I40" s="26">
        <f t="shared" si="4"/>
        <v>0.07601351351</v>
      </c>
    </row>
    <row r="41" ht="15.75" customHeight="1">
      <c r="A41" s="21">
        <v>25.0</v>
      </c>
      <c r="B41" s="22"/>
      <c r="C41" s="23">
        <f t="shared" si="5"/>
        <v>3287.993022</v>
      </c>
      <c r="D41" s="24">
        <f t="shared" si="1"/>
        <v>63255.82554</v>
      </c>
      <c r="E41" s="25">
        <f t="shared" si="2"/>
        <v>0.1735638208</v>
      </c>
      <c r="F41" s="22"/>
      <c r="G41" s="23">
        <f t="shared" si="6"/>
        <v>1440</v>
      </c>
      <c r="H41" s="24">
        <f t="shared" si="3"/>
        <v>17056</v>
      </c>
      <c r="I41" s="26">
        <f t="shared" si="4"/>
        <v>0.07601351351</v>
      </c>
    </row>
    <row r="42" ht="15.75" customHeight="1">
      <c r="A42" s="21">
        <v>26.0</v>
      </c>
      <c r="B42" s="22"/>
      <c r="C42" s="23">
        <f t="shared" si="5"/>
        <v>3403.072777</v>
      </c>
      <c r="D42" s="24">
        <f t="shared" si="1"/>
        <v>69535.89221</v>
      </c>
      <c r="E42" s="25">
        <f t="shared" si="2"/>
        <v>0.1796385545</v>
      </c>
      <c r="F42" s="22"/>
      <c r="G42" s="23">
        <f t="shared" si="6"/>
        <v>1440</v>
      </c>
      <c r="H42" s="24">
        <f t="shared" si="3"/>
        <v>18496</v>
      </c>
      <c r="I42" s="26">
        <f t="shared" si="4"/>
        <v>0.07601351351</v>
      </c>
    </row>
    <row r="43" ht="15.75" customHeight="1">
      <c r="A43" s="11">
        <v>27.0</v>
      </c>
      <c r="C43" s="23">
        <f t="shared" si="5"/>
        <v>3522.180325</v>
      </c>
      <c r="D43" s="24">
        <f t="shared" si="1"/>
        <v>76154.86876</v>
      </c>
      <c r="E43" s="25">
        <f t="shared" si="2"/>
        <v>0.185925904</v>
      </c>
      <c r="G43" s="23">
        <f t="shared" si="6"/>
        <v>1440</v>
      </c>
      <c r="H43" s="24">
        <f t="shared" si="3"/>
        <v>19936</v>
      </c>
      <c r="I43" s="26">
        <f t="shared" si="4"/>
        <v>0.07601351351</v>
      </c>
    </row>
    <row r="44" ht="15.75" customHeight="1">
      <c r="A44" s="11">
        <v>28.0</v>
      </c>
      <c r="C44" s="23">
        <f t="shared" si="5"/>
        <v>3645.456636</v>
      </c>
      <c r="D44" s="24">
        <f t="shared" si="1"/>
        <v>83128.78581</v>
      </c>
      <c r="E44" s="25">
        <f t="shared" si="2"/>
        <v>0.1924333106</v>
      </c>
      <c r="G44" s="23">
        <f t="shared" si="6"/>
        <v>1440</v>
      </c>
      <c r="H44" s="24">
        <f t="shared" si="3"/>
        <v>21376</v>
      </c>
      <c r="I44" s="26">
        <f t="shared" si="4"/>
        <v>0.07601351351</v>
      </c>
    </row>
    <row r="45" ht="15.75" customHeight="1">
      <c r="A45" s="11">
        <v>29.0</v>
      </c>
      <c r="C45" s="23">
        <f t="shared" si="5"/>
        <v>3773.047618</v>
      </c>
      <c r="D45" s="24">
        <f t="shared" si="1"/>
        <v>90474.38093</v>
      </c>
      <c r="E45" s="25">
        <f t="shared" si="2"/>
        <v>0.1991684765</v>
      </c>
      <c r="G45" s="23">
        <f t="shared" si="6"/>
        <v>1440</v>
      </c>
      <c r="H45" s="24">
        <f t="shared" si="3"/>
        <v>22816</v>
      </c>
      <c r="I45" s="26">
        <f t="shared" si="4"/>
        <v>0.07601351351</v>
      </c>
    </row>
    <row r="46" ht="15.75" customHeight="1">
      <c r="A46" s="11">
        <v>30.0</v>
      </c>
      <c r="C46" s="23">
        <f t="shared" si="5"/>
        <v>3905.104285</v>
      </c>
      <c r="D46" s="24">
        <f t="shared" si="1"/>
        <v>98209.12854</v>
      </c>
      <c r="E46" s="25">
        <f t="shared" si="2"/>
        <v>0.2061393731</v>
      </c>
      <c r="G46" s="23">
        <f t="shared" si="6"/>
        <v>1440</v>
      </c>
      <c r="H46" s="24">
        <f t="shared" si="3"/>
        <v>24256</v>
      </c>
      <c r="I46" s="26">
        <f t="shared" si="4"/>
        <v>0.07601351351</v>
      </c>
    </row>
    <row r="47" ht="15.75" customHeight="1"/>
    <row r="48" ht="15.75" customHeight="1">
      <c r="A48" s="31" t="s">
        <v>12</v>
      </c>
      <c r="B48" s="32" t="s">
        <v>13</v>
      </c>
      <c r="C48" s="33">
        <f>SUM(C17:C46)</f>
        <v>74336.65528</v>
      </c>
      <c r="D48" s="34"/>
      <c r="E48" s="35">
        <f>C48/A8</f>
        <v>2.903775597</v>
      </c>
      <c r="G48" s="36">
        <f>SUM(G17:G46)</f>
        <v>43200</v>
      </c>
      <c r="H48" s="37"/>
      <c r="I48" s="38">
        <f>G48/A8</f>
        <v>1.6875</v>
      </c>
    </row>
    <row r="49" ht="15.75" customHeight="1"/>
    <row r="50" ht="15.75" customHeight="1">
      <c r="C50" s="39"/>
      <c r="E50" s="40"/>
      <c r="F50" s="41"/>
      <c r="G50" s="39"/>
      <c r="I50" s="40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D4:E4"/>
    <mergeCell ref="C15:E15"/>
    <mergeCell ref="G15:I15"/>
    <mergeCell ref="G50:H50"/>
    <mergeCell ref="C50:D50"/>
  </mergeCells>
  <conditionalFormatting sqref="D17:D46">
    <cfRule type="cellIs" dxfId="0" priority="1" operator="greaterThan">
      <formula>0</formula>
    </cfRule>
  </conditionalFormatting>
  <conditionalFormatting sqref="H17:H46">
    <cfRule type="cellIs" dxfId="0" priority="2" operator="greater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5.88"/>
    <col customWidth="1" min="2" max="26" width="14.38"/>
  </cols>
  <sheetData>
    <row r="1" ht="15.75" customHeight="1">
      <c r="A1" s="4" t="s">
        <v>14</v>
      </c>
    </row>
    <row r="2" ht="15.75" customHeight="1">
      <c r="A2" s="42">
        <v>6352.68</v>
      </c>
      <c r="B2" s="3"/>
    </row>
    <row r="3" ht="15.75" customHeight="1">
      <c r="B3" s="3"/>
    </row>
    <row r="4" ht="15.75" customHeight="1">
      <c r="A4" s="4" t="s">
        <v>15</v>
      </c>
    </row>
    <row r="5" ht="15.75" customHeight="1">
      <c r="A5" s="12">
        <v>0.78</v>
      </c>
    </row>
    <row r="6" ht="15.75" customHeight="1"/>
    <row r="7" ht="15.75" customHeight="1">
      <c r="A7" s="4" t="s">
        <v>1</v>
      </c>
      <c r="D7" s="5" t="s">
        <v>16</v>
      </c>
      <c r="F7" s="43">
        <v>0.3</v>
      </c>
    </row>
    <row r="8" ht="15.75" customHeight="1">
      <c r="A8" s="12">
        <v>0.02</v>
      </c>
      <c r="D8" s="5" t="s">
        <v>17</v>
      </c>
      <c r="F8" s="44">
        <f>A14*F7</f>
        <v>183000</v>
      </c>
    </row>
    <row r="9" ht="15.75" customHeight="1">
      <c r="G9" s="45"/>
    </row>
    <row r="10" ht="15.75" customHeight="1">
      <c r="A10" s="4" t="s">
        <v>18</v>
      </c>
    </row>
    <row r="11" ht="15.75" customHeight="1">
      <c r="A11" s="42">
        <v>16.0</v>
      </c>
    </row>
    <row r="12" ht="15.75" customHeight="1">
      <c r="A12" s="4"/>
    </row>
    <row r="13" ht="15.75" customHeight="1">
      <c r="A13" s="4" t="s">
        <v>3</v>
      </c>
    </row>
    <row r="14" ht="15.75" customHeight="1">
      <c r="A14" s="46">
        <v>610000.0</v>
      </c>
      <c r="B14" s="4"/>
      <c r="C14" s="10"/>
      <c r="D14" s="10"/>
      <c r="E14" s="10"/>
      <c r="F14" s="10"/>
      <c r="G14" s="10"/>
      <c r="H14" s="10"/>
      <c r="I14" s="10"/>
    </row>
    <row r="15" ht="15.75" customHeight="1">
      <c r="B15" s="4"/>
      <c r="C15" s="10"/>
      <c r="D15" s="10"/>
      <c r="E15" s="10"/>
      <c r="F15" s="10"/>
      <c r="G15" s="10"/>
      <c r="H15" s="10"/>
      <c r="I15" s="10"/>
    </row>
    <row r="16" ht="15.75" customHeight="1">
      <c r="A16" s="4" t="s">
        <v>4</v>
      </c>
      <c r="B16" s="4"/>
      <c r="C16" s="11"/>
      <c r="D16" s="11"/>
      <c r="E16" s="11"/>
      <c r="F16" s="11"/>
      <c r="G16" s="11"/>
      <c r="H16" s="11"/>
      <c r="I16" s="11"/>
    </row>
    <row r="17" ht="15.75" customHeight="1">
      <c r="A17" s="12">
        <v>0.26</v>
      </c>
    </row>
    <row r="18" ht="15.75" customHeight="1"/>
    <row r="19" ht="15.75" customHeight="1">
      <c r="A19" s="4" t="s">
        <v>19</v>
      </c>
    </row>
    <row r="20" ht="15.75" customHeight="1">
      <c r="A20" s="42">
        <v>0.0</v>
      </c>
    </row>
    <row r="21" ht="7.5" customHeight="1"/>
    <row r="22" ht="15.75" customHeight="1">
      <c r="A22" s="13" t="s">
        <v>5</v>
      </c>
    </row>
    <row r="23" ht="15.75" customHeight="1">
      <c r="A23" s="14">
        <f>A14-(A14*A17)-F8-A20</f>
        <v>268400</v>
      </c>
      <c r="B23" s="15"/>
      <c r="C23" s="10"/>
      <c r="D23" s="10"/>
      <c r="E23" s="10"/>
      <c r="F23" s="10"/>
      <c r="G23" s="10"/>
      <c r="H23" s="10"/>
      <c r="I23" s="10"/>
    </row>
    <row r="24" ht="15.75" customHeight="1"/>
    <row r="25" ht="15.75" customHeight="1">
      <c r="A25" s="47"/>
    </row>
    <row r="26" ht="15.75" customHeight="1">
      <c r="A26" s="48"/>
    </row>
    <row r="27" ht="15.75" customHeight="1">
      <c r="A27" s="10"/>
      <c r="B27" s="10"/>
      <c r="C27" s="16" t="s">
        <v>6</v>
      </c>
      <c r="F27" s="10"/>
      <c r="G27" s="17" t="s">
        <v>7</v>
      </c>
    </row>
    <row r="28" ht="15.75" customHeight="1">
      <c r="A28" s="18" t="s">
        <v>8</v>
      </c>
      <c r="B28" s="18"/>
      <c r="C28" s="19" t="s">
        <v>20</v>
      </c>
      <c r="D28" s="18"/>
      <c r="E28" s="19" t="s">
        <v>11</v>
      </c>
      <c r="F28" s="18"/>
      <c r="G28" s="19" t="s">
        <v>20</v>
      </c>
      <c r="H28" s="18" t="s">
        <v>21</v>
      </c>
      <c r="I28" s="19" t="s">
        <v>22</v>
      </c>
    </row>
    <row r="29" ht="15.75" customHeight="1">
      <c r="A29" s="21">
        <v>1.0</v>
      </c>
      <c r="B29" s="22"/>
      <c r="C29" s="23">
        <f>(($A$2*$A$5)-$A11)*12</f>
        <v>59269.0848</v>
      </c>
      <c r="D29" s="24">
        <f t="shared" ref="D29:D58" si="1">C29*A29-$A$23</f>
        <v>-209130.9152</v>
      </c>
      <c r="E29" s="25">
        <f t="shared" ref="E29:E58" si="2">C29/$A$23</f>
        <v>0.2208237139</v>
      </c>
      <c r="F29" s="22"/>
      <c r="G29" s="23">
        <f>(($A$2*$A$5)-$A11)*12</f>
        <v>59269.0848</v>
      </c>
      <c r="H29" s="24">
        <f t="shared" ref="H29:H58" si="3">G29*A29-$A$23</f>
        <v>-209130.9152</v>
      </c>
      <c r="I29" s="26">
        <f t="shared" ref="I29:I58" si="4">G29/$A$23</f>
        <v>0.2208237139</v>
      </c>
    </row>
    <row r="30" ht="15.75" customHeight="1">
      <c r="A30" s="21">
        <v>2.0</v>
      </c>
      <c r="B30" s="22"/>
      <c r="C30" s="23">
        <f t="shared" ref="C30:C58" si="5">C29*(1+$A$8)</f>
        <v>60454.4665</v>
      </c>
      <c r="D30" s="24">
        <f t="shared" si="1"/>
        <v>-147491.067</v>
      </c>
      <c r="E30" s="25">
        <f t="shared" si="2"/>
        <v>0.2252401881</v>
      </c>
      <c r="F30" s="22"/>
      <c r="G30" s="23">
        <f t="shared" ref="G30:G58" si="6">G29</f>
        <v>59269.0848</v>
      </c>
      <c r="H30" s="24">
        <f t="shared" si="3"/>
        <v>-149861.8304</v>
      </c>
      <c r="I30" s="26">
        <f t="shared" si="4"/>
        <v>0.2208237139</v>
      </c>
    </row>
    <row r="31" ht="15.75" customHeight="1">
      <c r="A31" s="21">
        <v>3.0</v>
      </c>
      <c r="B31" s="22"/>
      <c r="C31" s="23">
        <f t="shared" si="5"/>
        <v>61663.55583</v>
      </c>
      <c r="D31" s="24">
        <f t="shared" si="1"/>
        <v>-83409.33252</v>
      </c>
      <c r="E31" s="25">
        <f t="shared" si="2"/>
        <v>0.2297449919</v>
      </c>
      <c r="F31" s="22"/>
      <c r="G31" s="23">
        <f t="shared" si="6"/>
        <v>59269.0848</v>
      </c>
      <c r="H31" s="24">
        <f t="shared" si="3"/>
        <v>-90592.7456</v>
      </c>
      <c r="I31" s="26">
        <f t="shared" si="4"/>
        <v>0.2208237139</v>
      </c>
    </row>
    <row r="32" ht="15.75" customHeight="1">
      <c r="A32" s="21">
        <v>4.0</v>
      </c>
      <c r="B32" s="22"/>
      <c r="C32" s="23">
        <f t="shared" si="5"/>
        <v>62896.82694</v>
      </c>
      <c r="D32" s="24">
        <f t="shared" si="1"/>
        <v>-16812.69223</v>
      </c>
      <c r="E32" s="25">
        <f t="shared" si="2"/>
        <v>0.2343398917</v>
      </c>
      <c r="F32" s="22"/>
      <c r="G32" s="23">
        <f t="shared" si="6"/>
        <v>59269.0848</v>
      </c>
      <c r="H32" s="24">
        <f t="shared" si="3"/>
        <v>-31323.6608</v>
      </c>
      <c r="I32" s="26">
        <f t="shared" si="4"/>
        <v>0.2208237139</v>
      </c>
    </row>
    <row r="33" ht="15.75" customHeight="1">
      <c r="A33" s="21">
        <v>5.0</v>
      </c>
      <c r="B33" s="22"/>
      <c r="C33" s="23">
        <f t="shared" si="5"/>
        <v>64154.76348</v>
      </c>
      <c r="D33" s="24">
        <f t="shared" si="1"/>
        <v>52373.81741</v>
      </c>
      <c r="E33" s="25">
        <f t="shared" si="2"/>
        <v>0.2390266896</v>
      </c>
      <c r="F33" s="22"/>
      <c r="G33" s="23">
        <f t="shared" si="6"/>
        <v>59269.0848</v>
      </c>
      <c r="H33" s="24">
        <f t="shared" si="3"/>
        <v>27945.424</v>
      </c>
      <c r="I33" s="26">
        <f t="shared" si="4"/>
        <v>0.2208237139</v>
      </c>
    </row>
    <row r="34" ht="15.75" customHeight="1">
      <c r="A34" s="21">
        <v>6.0</v>
      </c>
      <c r="B34" s="22"/>
      <c r="C34" s="23">
        <f t="shared" si="5"/>
        <v>65437.85875</v>
      </c>
      <c r="D34" s="24">
        <f t="shared" si="1"/>
        <v>124227.1525</v>
      </c>
      <c r="E34" s="25">
        <f t="shared" si="2"/>
        <v>0.2438072234</v>
      </c>
      <c r="F34" s="22"/>
      <c r="G34" s="23">
        <f t="shared" si="6"/>
        <v>59269.0848</v>
      </c>
      <c r="H34" s="24">
        <f t="shared" si="3"/>
        <v>87214.5088</v>
      </c>
      <c r="I34" s="26">
        <f t="shared" si="4"/>
        <v>0.2208237139</v>
      </c>
    </row>
    <row r="35" ht="15.75" customHeight="1">
      <c r="A35" s="21">
        <v>7.0</v>
      </c>
      <c r="B35" s="22"/>
      <c r="C35" s="23">
        <f t="shared" si="5"/>
        <v>66746.61593</v>
      </c>
      <c r="D35" s="24">
        <f t="shared" si="1"/>
        <v>198826.3115</v>
      </c>
      <c r="E35" s="25">
        <f t="shared" si="2"/>
        <v>0.2486833678</v>
      </c>
      <c r="F35" s="22"/>
      <c r="G35" s="23">
        <f t="shared" si="6"/>
        <v>59269.0848</v>
      </c>
      <c r="H35" s="24">
        <f t="shared" si="3"/>
        <v>146483.5936</v>
      </c>
      <c r="I35" s="26">
        <f t="shared" si="4"/>
        <v>0.2208237139</v>
      </c>
    </row>
    <row r="36" ht="15.75" customHeight="1">
      <c r="A36" s="21">
        <v>8.0</v>
      </c>
      <c r="B36" s="22"/>
      <c r="C36" s="23">
        <f t="shared" si="5"/>
        <v>68081.54824</v>
      </c>
      <c r="D36" s="24">
        <f t="shared" si="1"/>
        <v>276252.386</v>
      </c>
      <c r="E36" s="25">
        <f t="shared" si="2"/>
        <v>0.2536570352</v>
      </c>
      <c r="F36" s="22"/>
      <c r="G36" s="23">
        <f t="shared" si="6"/>
        <v>59269.0848</v>
      </c>
      <c r="H36" s="24">
        <f t="shared" si="3"/>
        <v>205752.6784</v>
      </c>
      <c r="I36" s="26">
        <f t="shared" si="4"/>
        <v>0.2208237139</v>
      </c>
    </row>
    <row r="37" ht="15.75" customHeight="1">
      <c r="A37" s="21">
        <v>9.0</v>
      </c>
      <c r="B37" s="22"/>
      <c r="C37" s="23">
        <f t="shared" si="5"/>
        <v>69443.17921</v>
      </c>
      <c r="D37" s="24">
        <f t="shared" si="1"/>
        <v>356588.6129</v>
      </c>
      <c r="E37" s="25">
        <f t="shared" si="2"/>
        <v>0.2587301759</v>
      </c>
      <c r="F37" s="22"/>
      <c r="G37" s="23">
        <f t="shared" si="6"/>
        <v>59269.0848</v>
      </c>
      <c r="H37" s="24">
        <f t="shared" si="3"/>
        <v>265021.7632</v>
      </c>
      <c r="I37" s="26">
        <f t="shared" si="4"/>
        <v>0.2208237139</v>
      </c>
    </row>
    <row r="38" ht="15.75" customHeight="1">
      <c r="A38" s="21">
        <v>10.0</v>
      </c>
      <c r="B38" s="22"/>
      <c r="C38" s="23">
        <f t="shared" si="5"/>
        <v>70832.04279</v>
      </c>
      <c r="D38" s="24">
        <f t="shared" si="1"/>
        <v>439920.4279</v>
      </c>
      <c r="E38" s="25">
        <f t="shared" si="2"/>
        <v>0.2639047794</v>
      </c>
      <c r="F38" s="22"/>
      <c r="G38" s="23">
        <f t="shared" si="6"/>
        <v>59269.0848</v>
      </c>
      <c r="H38" s="24">
        <f t="shared" si="3"/>
        <v>324290.848</v>
      </c>
      <c r="I38" s="26">
        <f t="shared" si="4"/>
        <v>0.2208237139</v>
      </c>
    </row>
    <row r="39" ht="15.75" customHeight="1">
      <c r="A39" s="21">
        <v>11.0</v>
      </c>
      <c r="B39" s="22"/>
      <c r="C39" s="23">
        <f t="shared" si="5"/>
        <v>72248.68365</v>
      </c>
      <c r="D39" s="24">
        <f t="shared" si="1"/>
        <v>526335.5201</v>
      </c>
      <c r="E39" s="25">
        <f t="shared" si="2"/>
        <v>0.269182875</v>
      </c>
      <c r="F39" s="22"/>
      <c r="G39" s="23">
        <f t="shared" si="6"/>
        <v>59269.0848</v>
      </c>
      <c r="H39" s="24">
        <f t="shared" si="3"/>
        <v>383559.9328</v>
      </c>
      <c r="I39" s="26">
        <f t="shared" si="4"/>
        <v>0.2208237139</v>
      </c>
    </row>
    <row r="40" ht="15.75" customHeight="1">
      <c r="A40" s="21">
        <v>12.0</v>
      </c>
      <c r="B40" s="22"/>
      <c r="C40" s="23">
        <f t="shared" si="5"/>
        <v>73693.65732</v>
      </c>
      <c r="D40" s="24">
        <f t="shared" si="1"/>
        <v>615923.8879</v>
      </c>
      <c r="E40" s="25">
        <f t="shared" si="2"/>
        <v>0.2745665325</v>
      </c>
      <c r="F40" s="22"/>
      <c r="G40" s="23">
        <f t="shared" si="6"/>
        <v>59269.0848</v>
      </c>
      <c r="H40" s="24">
        <f t="shared" si="3"/>
        <v>442829.0176</v>
      </c>
      <c r="I40" s="26">
        <f t="shared" si="4"/>
        <v>0.2208237139</v>
      </c>
    </row>
    <row r="41" ht="15.75" customHeight="1">
      <c r="A41" s="21">
        <v>13.0</v>
      </c>
      <c r="B41" s="22"/>
      <c r="C41" s="23">
        <f t="shared" si="5"/>
        <v>75167.53047</v>
      </c>
      <c r="D41" s="24">
        <f t="shared" si="1"/>
        <v>708777.8961</v>
      </c>
      <c r="E41" s="25">
        <f t="shared" si="2"/>
        <v>0.2800578631</v>
      </c>
      <c r="F41" s="22"/>
      <c r="G41" s="23">
        <f t="shared" si="6"/>
        <v>59269.0848</v>
      </c>
      <c r="H41" s="24">
        <f t="shared" si="3"/>
        <v>502098.1024</v>
      </c>
      <c r="I41" s="26">
        <f t="shared" si="4"/>
        <v>0.2208237139</v>
      </c>
    </row>
    <row r="42" ht="15.75" customHeight="1">
      <c r="A42" s="21">
        <v>14.0</v>
      </c>
      <c r="B42" s="22"/>
      <c r="C42" s="23">
        <f t="shared" si="5"/>
        <v>76670.88108</v>
      </c>
      <c r="D42" s="24">
        <f t="shared" si="1"/>
        <v>804992.3351</v>
      </c>
      <c r="E42" s="25">
        <f t="shared" si="2"/>
        <v>0.2856590204</v>
      </c>
      <c r="F42" s="22"/>
      <c r="G42" s="23">
        <f t="shared" si="6"/>
        <v>59269.0848</v>
      </c>
      <c r="H42" s="24">
        <f t="shared" si="3"/>
        <v>561367.1872</v>
      </c>
      <c r="I42" s="26">
        <f t="shared" si="4"/>
        <v>0.2208237139</v>
      </c>
    </row>
    <row r="43" ht="15.75" customHeight="1">
      <c r="A43" s="21">
        <v>15.0</v>
      </c>
      <c r="B43" s="22"/>
      <c r="C43" s="23">
        <f t="shared" si="5"/>
        <v>78204.2987</v>
      </c>
      <c r="D43" s="24">
        <f t="shared" si="1"/>
        <v>904664.4805</v>
      </c>
      <c r="E43" s="25">
        <f t="shared" si="2"/>
        <v>0.2913722008</v>
      </c>
      <c r="F43" s="22"/>
      <c r="G43" s="23">
        <f t="shared" si="6"/>
        <v>59269.0848</v>
      </c>
      <c r="H43" s="24">
        <f t="shared" si="3"/>
        <v>620636.272</v>
      </c>
      <c r="I43" s="26">
        <f t="shared" si="4"/>
        <v>0.2208237139</v>
      </c>
    </row>
    <row r="44" ht="15.75" customHeight="1">
      <c r="A44" s="21">
        <v>16.0</v>
      </c>
      <c r="B44" s="22"/>
      <c r="C44" s="23">
        <f t="shared" si="5"/>
        <v>79768.38467</v>
      </c>
      <c r="D44" s="24">
        <f t="shared" si="1"/>
        <v>1007894.155</v>
      </c>
      <c r="E44" s="25">
        <f t="shared" si="2"/>
        <v>0.2971996448</v>
      </c>
      <c r="F44" s="22"/>
      <c r="G44" s="23">
        <f t="shared" si="6"/>
        <v>59269.0848</v>
      </c>
      <c r="H44" s="24">
        <f t="shared" si="3"/>
        <v>679905.3568</v>
      </c>
      <c r="I44" s="26">
        <f t="shared" si="4"/>
        <v>0.2208237139</v>
      </c>
    </row>
    <row r="45" ht="15.75" customHeight="1">
      <c r="A45" s="21">
        <v>17.0</v>
      </c>
      <c r="B45" s="22"/>
      <c r="C45" s="23">
        <f t="shared" si="5"/>
        <v>81363.75237</v>
      </c>
      <c r="D45" s="24">
        <f t="shared" si="1"/>
        <v>1114783.79</v>
      </c>
      <c r="E45" s="25">
        <f t="shared" si="2"/>
        <v>0.3031436377</v>
      </c>
      <c r="F45" s="22"/>
      <c r="G45" s="23">
        <f t="shared" si="6"/>
        <v>59269.0848</v>
      </c>
      <c r="H45" s="24">
        <f t="shared" si="3"/>
        <v>739174.4416</v>
      </c>
      <c r="I45" s="26">
        <f t="shared" si="4"/>
        <v>0.2208237139</v>
      </c>
    </row>
    <row r="46" ht="15.75" customHeight="1">
      <c r="A46" s="21">
        <v>18.0</v>
      </c>
      <c r="B46" s="22"/>
      <c r="C46" s="23">
        <f t="shared" si="5"/>
        <v>82991.02741</v>
      </c>
      <c r="D46" s="24">
        <f t="shared" si="1"/>
        <v>1225438.493</v>
      </c>
      <c r="E46" s="25">
        <f t="shared" si="2"/>
        <v>0.3092065105</v>
      </c>
      <c r="F46" s="22"/>
      <c r="G46" s="23">
        <f t="shared" si="6"/>
        <v>59269.0848</v>
      </c>
      <c r="H46" s="24">
        <f t="shared" si="3"/>
        <v>798443.5264</v>
      </c>
      <c r="I46" s="26">
        <f t="shared" si="4"/>
        <v>0.2208237139</v>
      </c>
    </row>
    <row r="47" ht="15.75" customHeight="1">
      <c r="A47" s="21">
        <v>19.0</v>
      </c>
      <c r="B47" s="22"/>
      <c r="C47" s="23">
        <f t="shared" si="5"/>
        <v>84650.84796</v>
      </c>
      <c r="D47" s="24">
        <f t="shared" si="1"/>
        <v>1339966.111</v>
      </c>
      <c r="E47" s="25">
        <f t="shared" si="2"/>
        <v>0.3153906407</v>
      </c>
      <c r="F47" s="22"/>
      <c r="G47" s="23">
        <f t="shared" si="6"/>
        <v>59269.0848</v>
      </c>
      <c r="H47" s="24">
        <f t="shared" si="3"/>
        <v>857712.6112</v>
      </c>
      <c r="I47" s="26">
        <f t="shared" si="4"/>
        <v>0.2208237139</v>
      </c>
    </row>
    <row r="48" ht="15.75" customHeight="1">
      <c r="A48" s="21">
        <v>20.0</v>
      </c>
      <c r="B48" s="22"/>
      <c r="C48" s="23">
        <f t="shared" si="5"/>
        <v>86343.86492</v>
      </c>
      <c r="D48" s="24">
        <f t="shared" si="1"/>
        <v>1458477.298</v>
      </c>
      <c r="E48" s="25">
        <f t="shared" si="2"/>
        <v>0.3216984535</v>
      </c>
      <c r="F48" s="22"/>
      <c r="G48" s="23">
        <f t="shared" si="6"/>
        <v>59269.0848</v>
      </c>
      <c r="H48" s="24">
        <f t="shared" si="3"/>
        <v>916981.696</v>
      </c>
      <c r="I48" s="26">
        <f t="shared" si="4"/>
        <v>0.2208237139</v>
      </c>
    </row>
    <row r="49" ht="15.75" customHeight="1">
      <c r="A49" s="21">
        <v>21.0</v>
      </c>
      <c r="B49" s="22"/>
      <c r="C49" s="23">
        <f t="shared" si="5"/>
        <v>88070.74222</v>
      </c>
      <c r="D49" s="24">
        <f t="shared" si="1"/>
        <v>1581085.587</v>
      </c>
      <c r="E49" s="25">
        <f t="shared" si="2"/>
        <v>0.3281324226</v>
      </c>
      <c r="F49" s="22"/>
      <c r="G49" s="23">
        <f t="shared" si="6"/>
        <v>59269.0848</v>
      </c>
      <c r="H49" s="24">
        <f t="shared" si="3"/>
        <v>976250.7808</v>
      </c>
      <c r="I49" s="26">
        <f t="shared" si="4"/>
        <v>0.2208237139</v>
      </c>
    </row>
    <row r="50" ht="15.75" customHeight="1">
      <c r="A50" s="21">
        <v>22.0</v>
      </c>
      <c r="B50" s="22"/>
      <c r="C50" s="23">
        <f t="shared" si="5"/>
        <v>89832.15706</v>
      </c>
      <c r="D50" s="24">
        <f t="shared" si="1"/>
        <v>1707907.455</v>
      </c>
      <c r="E50" s="25">
        <f t="shared" si="2"/>
        <v>0.334695071</v>
      </c>
      <c r="F50" s="22"/>
      <c r="G50" s="23">
        <f t="shared" si="6"/>
        <v>59269.0848</v>
      </c>
      <c r="H50" s="24">
        <f t="shared" si="3"/>
        <v>1035519.866</v>
      </c>
      <c r="I50" s="26">
        <f t="shared" si="4"/>
        <v>0.2208237139</v>
      </c>
    </row>
    <row r="51" ht="15.75" customHeight="1">
      <c r="A51" s="21">
        <v>23.0</v>
      </c>
      <c r="B51" s="22"/>
      <c r="C51" s="23">
        <f t="shared" si="5"/>
        <v>91628.80021</v>
      </c>
      <c r="D51" s="24">
        <f t="shared" si="1"/>
        <v>1839062.405</v>
      </c>
      <c r="E51" s="25">
        <f t="shared" si="2"/>
        <v>0.3413889725</v>
      </c>
      <c r="F51" s="22"/>
      <c r="G51" s="23">
        <f t="shared" si="6"/>
        <v>59269.0848</v>
      </c>
      <c r="H51" s="24">
        <f t="shared" si="3"/>
        <v>1094788.95</v>
      </c>
      <c r="I51" s="26">
        <f t="shared" si="4"/>
        <v>0.2208237139</v>
      </c>
    </row>
    <row r="52" ht="15.75" customHeight="1">
      <c r="A52" s="21">
        <v>24.0</v>
      </c>
      <c r="B52" s="22"/>
      <c r="C52" s="23">
        <f t="shared" si="5"/>
        <v>93461.37621</v>
      </c>
      <c r="D52" s="24">
        <f t="shared" si="1"/>
        <v>1974673.029</v>
      </c>
      <c r="E52" s="25">
        <f t="shared" si="2"/>
        <v>0.3482167519</v>
      </c>
      <c r="F52" s="22"/>
      <c r="G52" s="23">
        <f t="shared" si="6"/>
        <v>59269.0848</v>
      </c>
      <c r="H52" s="24">
        <f t="shared" si="3"/>
        <v>1154058.035</v>
      </c>
      <c r="I52" s="26">
        <f t="shared" si="4"/>
        <v>0.2208237139</v>
      </c>
    </row>
    <row r="53" ht="15.75" customHeight="1">
      <c r="A53" s="21">
        <v>25.0</v>
      </c>
      <c r="B53" s="22"/>
      <c r="C53" s="23">
        <f t="shared" si="5"/>
        <v>95330.60373</v>
      </c>
      <c r="D53" s="24">
        <f t="shared" si="1"/>
        <v>2114865.093</v>
      </c>
      <c r="E53" s="25">
        <f t="shared" si="2"/>
        <v>0.3551810869</v>
      </c>
      <c r="F53" s="22"/>
      <c r="G53" s="23">
        <f t="shared" si="6"/>
        <v>59269.0848</v>
      </c>
      <c r="H53" s="24">
        <f t="shared" si="3"/>
        <v>1213327.12</v>
      </c>
      <c r="I53" s="26">
        <f t="shared" si="4"/>
        <v>0.2208237139</v>
      </c>
    </row>
    <row r="54" ht="15.75" customHeight="1">
      <c r="A54" s="21">
        <v>26.0</v>
      </c>
      <c r="B54" s="22"/>
      <c r="C54" s="23">
        <f t="shared" si="5"/>
        <v>97237.21581</v>
      </c>
      <c r="D54" s="24">
        <f t="shared" si="1"/>
        <v>2259767.611</v>
      </c>
      <c r="E54" s="25">
        <f t="shared" si="2"/>
        <v>0.3622847087</v>
      </c>
      <c r="F54" s="22"/>
      <c r="G54" s="23">
        <f t="shared" si="6"/>
        <v>59269.0848</v>
      </c>
      <c r="H54" s="24">
        <f t="shared" si="3"/>
        <v>1272596.205</v>
      </c>
      <c r="I54" s="26">
        <f t="shared" si="4"/>
        <v>0.2208237139</v>
      </c>
    </row>
    <row r="55" ht="15.75" customHeight="1">
      <c r="A55" s="11">
        <v>27.0</v>
      </c>
      <c r="C55" s="23">
        <f t="shared" si="5"/>
        <v>99181.96013</v>
      </c>
      <c r="D55" s="24">
        <f t="shared" si="1"/>
        <v>2409512.923</v>
      </c>
      <c r="E55" s="25">
        <f t="shared" si="2"/>
        <v>0.3695304029</v>
      </c>
      <c r="G55" s="23">
        <f t="shared" si="6"/>
        <v>59269.0848</v>
      </c>
      <c r="H55" s="24">
        <f t="shared" si="3"/>
        <v>1331865.29</v>
      </c>
      <c r="I55" s="26">
        <f t="shared" si="4"/>
        <v>0.2208237139</v>
      </c>
    </row>
    <row r="56" ht="15.75" customHeight="1">
      <c r="A56" s="11">
        <v>28.0</v>
      </c>
      <c r="C56" s="23">
        <f t="shared" si="5"/>
        <v>101165.5993</v>
      </c>
      <c r="D56" s="24">
        <f t="shared" si="1"/>
        <v>2564236.781</v>
      </c>
      <c r="E56" s="25">
        <f t="shared" si="2"/>
        <v>0.3769210109</v>
      </c>
      <c r="G56" s="23">
        <f t="shared" si="6"/>
        <v>59269.0848</v>
      </c>
      <c r="H56" s="24">
        <f t="shared" si="3"/>
        <v>1391134.374</v>
      </c>
      <c r="I56" s="26">
        <f t="shared" si="4"/>
        <v>0.2208237139</v>
      </c>
    </row>
    <row r="57" ht="15.75" customHeight="1">
      <c r="A57" s="11">
        <v>29.0</v>
      </c>
      <c r="C57" s="23">
        <f t="shared" si="5"/>
        <v>103188.9113</v>
      </c>
      <c r="D57" s="24">
        <f t="shared" si="1"/>
        <v>2724078.428</v>
      </c>
      <c r="E57" s="25">
        <f t="shared" si="2"/>
        <v>0.3844594311</v>
      </c>
      <c r="G57" s="23">
        <f t="shared" si="6"/>
        <v>59269.0848</v>
      </c>
      <c r="H57" s="24">
        <f t="shared" si="3"/>
        <v>1450403.459</v>
      </c>
      <c r="I57" s="26">
        <f t="shared" si="4"/>
        <v>0.2208237139</v>
      </c>
    </row>
    <row r="58" ht="15.75" customHeight="1">
      <c r="A58" s="11">
        <v>30.0</v>
      </c>
      <c r="C58" s="23">
        <f t="shared" si="5"/>
        <v>105252.6895</v>
      </c>
      <c r="D58" s="24">
        <f t="shared" si="1"/>
        <v>2889180.686</v>
      </c>
      <c r="E58" s="25">
        <f t="shared" si="2"/>
        <v>0.3921486197</v>
      </c>
      <c r="G58" s="23">
        <f t="shared" si="6"/>
        <v>59269.0848</v>
      </c>
      <c r="H58" s="24">
        <f t="shared" si="3"/>
        <v>1509672.544</v>
      </c>
      <c r="I58" s="26">
        <f t="shared" si="4"/>
        <v>0.2208237139</v>
      </c>
    </row>
    <row r="59" ht="15.75" customHeight="1"/>
    <row r="60" ht="15.75" customHeight="1">
      <c r="A60" s="31" t="s">
        <v>12</v>
      </c>
      <c r="B60" s="32" t="s">
        <v>13</v>
      </c>
      <c r="C60" s="33">
        <f>SUM(C29:C58)</f>
        <v>2404432.927</v>
      </c>
      <c r="D60" s="34"/>
      <c r="E60" s="35">
        <f>C60/A14</f>
        <v>3.941693322</v>
      </c>
      <c r="G60" s="36">
        <f>SUM(G29:G58)</f>
        <v>1778072.544</v>
      </c>
      <c r="H60" s="37"/>
      <c r="I60" s="38">
        <f>G60/A14</f>
        <v>2.914873023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7:E7"/>
    <mergeCell ref="D8:E8"/>
    <mergeCell ref="C27:E27"/>
    <mergeCell ref="G27:I27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